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425" windowHeight="18120" activeTab="0"/>
  </bookViews>
  <sheets>
    <sheet name="Bud Actual YTD-Annual" sheetId="1" r:id="rId1"/>
  </sheets>
  <definedNames>
    <definedName name="_xlnm.Print_Titles" localSheetId="0">'Bud Actual YTD-Annual'!$A:$D,'Bud Actual YTD-Annual'!$1:$2</definedName>
  </definedNames>
  <calcPr fullCalcOnLoad="1"/>
</workbook>
</file>

<file path=xl/sharedStrings.xml><?xml version="1.0" encoding="utf-8"?>
<sst xmlns="http://schemas.openxmlformats.org/spreadsheetml/2006/main" count="55" uniqueCount="53">
  <si>
    <r>
      <t xml:space="preserve">Positive Number=Income Received  in excess of Budget
</t>
    </r>
    <r>
      <rPr>
        <sz val="10"/>
        <color indexed="10"/>
        <rFont val="Arial"/>
        <family val="2"/>
      </rPr>
      <t xml:space="preserve">Negative Number=Income Received lower than Budgeted Amount </t>
    </r>
  </si>
  <si>
    <r>
      <t xml:space="preserve">Remaining Income Expected 
</t>
    </r>
    <r>
      <rPr>
        <sz val="10"/>
        <color indexed="10"/>
        <rFont val="Arial"/>
        <family val="2"/>
      </rPr>
      <t>Amounts received in Excess of Budgeted Amounts</t>
    </r>
  </si>
  <si>
    <t>260 Days</t>
  </si>
  <si>
    <t>Expected Budget</t>
  </si>
  <si>
    <t>Expected Diff</t>
  </si>
  <si>
    <t>Annualized</t>
  </si>
  <si>
    <t>TREND</t>
  </si>
  <si>
    <t>YTD Actual</t>
  </si>
  <si>
    <t>Annual</t>
  </si>
  <si>
    <t>Oct 1, '10 - Jun 17, 11</t>
  </si>
  <si>
    <t>Budget</t>
  </si>
  <si>
    <t>Diff from Budget</t>
  </si>
  <si>
    <t>Ordinary Income/Expense</t>
  </si>
  <si>
    <t>Income</t>
  </si>
  <si>
    <t>4091 · Membership Dues-Individual Pmts</t>
  </si>
  <si>
    <t>4090 · Membership Dues-CWA EFT</t>
  </si>
  <si>
    <t>4190 · Misc Income</t>
  </si>
  <si>
    <t>Total Income</t>
  </si>
  <si>
    <t>Expense</t>
  </si>
  <si>
    <t>5010 · Grants to Gov/Orgs</t>
  </si>
  <si>
    <t>5020 · Benefits pd to Mbrs</t>
  </si>
  <si>
    <t>5040 · Officer Compensation</t>
  </si>
  <si>
    <t>5050 · Other Salaries/Wages</t>
  </si>
  <si>
    <t>5070 · Other Employee Benefits</t>
  </si>
  <si>
    <t>5080 · Payroll Taxes</t>
  </si>
  <si>
    <t>5100 · Legal Fees</t>
  </si>
  <si>
    <t>5110 · Accounting Fees</t>
  </si>
  <si>
    <t>5120 · Lobbying Fees</t>
  </si>
  <si>
    <t>5140 · Other Fees</t>
  </si>
  <si>
    <t>5160 · Office-Supplies</t>
  </si>
  <si>
    <t>5170 · Office-Telephone</t>
  </si>
  <si>
    <t>5180 · Office-Equip R&amp;M</t>
  </si>
  <si>
    <t>5190 · Office-Postage/Shipping</t>
  </si>
  <si>
    <t>5200 · Office-Printing/Publication</t>
  </si>
  <si>
    <t>5210 · Information Technology</t>
  </si>
  <si>
    <t>5220 · Occupancy</t>
  </si>
  <si>
    <t>5230 · Travel</t>
  </si>
  <si>
    <t>5231 · Travel-NonChargeable</t>
  </si>
  <si>
    <t>5270 · Payments to Affiliates</t>
  </si>
  <si>
    <t>5280 · Depreciation</t>
  </si>
  <si>
    <t>5290 · Insurance</t>
  </si>
  <si>
    <t>5300 · Other Expenses</t>
  </si>
  <si>
    <t>5301 · Other Expenses-NonChargeable</t>
  </si>
  <si>
    <t>Total Expense</t>
  </si>
  <si>
    <t>Net Ordinary Income</t>
  </si>
  <si>
    <t>Other Income/Expense</t>
  </si>
  <si>
    <t>Other Expense</t>
  </si>
  <si>
    <t>9200 · Capital Outlay</t>
  </si>
  <si>
    <t>Total Other Expense</t>
  </si>
  <si>
    <t>Net Other Income</t>
  </si>
  <si>
    <t>Net Income</t>
  </si>
  <si>
    <t>Positive Number=Under Budget
Negative Number =Over Budget</t>
  </si>
  <si>
    <r>
      <t xml:space="preserve">Positive Number=Remaining Funding Available
</t>
    </r>
    <r>
      <rPr>
        <sz val="9"/>
        <color indexed="10"/>
        <rFont val="Arial"/>
        <family val="2"/>
      </rPr>
      <t>Negative Number=Spending Over Budget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</si>
</sst>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0000000000_);[Red]\(#,##0.00000000000\)"/>
    <numFmt numFmtId="166" formatCode="&quot;$&quot;#,##0"/>
    <numFmt numFmtId="16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0" fontId="19" fillId="2" borderId="0" xfId="0" applyNumberFormat="1" applyFont="1" applyFill="1" applyAlignment="1">
      <alignment horizontal="center" wrapText="1"/>
    </xf>
    <xf numFmtId="40" fontId="18" fillId="4" borderId="0" xfId="0" applyNumberFormat="1" applyFont="1" applyFill="1" applyAlignment="1">
      <alignment horizontal="center" wrapText="1"/>
    </xf>
    <xf numFmtId="49" fontId="20" fillId="0" borderId="0" xfId="0" applyNumberFormat="1" applyFont="1" applyAlignment="1">
      <alignment/>
    </xf>
    <xf numFmtId="49" fontId="21" fillId="2" borderId="0" xfId="0" applyNumberFormat="1" applyFont="1" applyFill="1" applyBorder="1" applyAlignment="1">
      <alignment horizontal="centerContinuous"/>
    </xf>
    <xf numFmtId="49" fontId="21" fillId="2" borderId="10" xfId="0" applyNumberFormat="1" applyFont="1" applyFill="1" applyBorder="1" applyAlignment="1">
      <alignment horizontal="centerContinuous"/>
    </xf>
    <xf numFmtId="0" fontId="21" fillId="0" borderId="0" xfId="0" applyFont="1" applyAlignment="1">
      <alignment/>
    </xf>
    <xf numFmtId="49" fontId="21" fillId="4" borderId="0" xfId="0" applyNumberFormat="1" applyFont="1" applyFill="1" applyBorder="1" applyAlignment="1">
      <alignment horizontal="centerContinuous"/>
    </xf>
    <xf numFmtId="49" fontId="21" fillId="4" borderId="10" xfId="0" applyNumberFormat="1" applyFont="1" applyFill="1" applyBorder="1" applyAlignment="1">
      <alignment horizontal="centerContinuous"/>
    </xf>
    <xf numFmtId="0" fontId="21" fillId="0" borderId="0" xfId="0" applyFont="1" applyFill="1" applyAlignment="1">
      <alignment/>
    </xf>
    <xf numFmtId="49" fontId="20" fillId="0" borderId="0" xfId="0" applyNumberFormat="1" applyFont="1" applyAlignment="1">
      <alignment horizontal="center" wrapText="1"/>
    </xf>
    <xf numFmtId="49" fontId="20" fillId="2" borderId="11" xfId="0" applyNumberFormat="1" applyFont="1" applyFill="1" applyBorder="1" applyAlignment="1">
      <alignment horizontal="center" wrapText="1"/>
    </xf>
    <xf numFmtId="49" fontId="21" fillId="2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0" fillId="4" borderId="11" xfId="0" applyNumberFormat="1" applyFont="1" applyFill="1" applyBorder="1" applyAlignment="1">
      <alignment horizontal="center" wrapText="1"/>
    </xf>
    <xf numFmtId="49" fontId="21" fillId="4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64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164" fontId="22" fillId="4" borderId="0" xfId="0" applyNumberFormat="1" applyFont="1" applyFill="1" applyAlignment="1">
      <alignment/>
    </xf>
    <xf numFmtId="49" fontId="22" fillId="4" borderId="0" xfId="0" applyNumberFormat="1" applyFont="1" applyFill="1" applyAlignment="1">
      <alignment/>
    </xf>
    <xf numFmtId="164" fontId="22" fillId="2" borderId="0" xfId="0" applyNumberFormat="1" applyFont="1" applyFill="1" applyAlignment="1">
      <alignment horizontal="center" vertical="center" wrapText="1"/>
    </xf>
    <xf numFmtId="164" fontId="22" fillId="4" borderId="0" xfId="0" applyNumberFormat="1" applyFont="1" applyFill="1" applyAlignment="1">
      <alignment horizontal="center" vertical="center" wrapText="1"/>
    </xf>
    <xf numFmtId="40" fontId="22" fillId="2" borderId="0" xfId="0" applyNumberFormat="1" applyFont="1" applyFill="1" applyAlignment="1">
      <alignment/>
    </xf>
    <xf numFmtId="40" fontId="22" fillId="0" borderId="0" xfId="0" applyNumberFormat="1" applyFont="1" applyAlignment="1">
      <alignment/>
    </xf>
    <xf numFmtId="40" fontId="22" fillId="4" borderId="0" xfId="0" applyNumberFormat="1" applyFont="1" applyFill="1" applyAlignment="1">
      <alignment/>
    </xf>
    <xf numFmtId="40" fontId="22" fillId="2" borderId="12" xfId="0" applyNumberFormat="1" applyFont="1" applyFill="1" applyBorder="1" applyAlignment="1">
      <alignment/>
    </xf>
    <xf numFmtId="40" fontId="22" fillId="4" borderId="12" xfId="0" applyNumberFormat="1" applyFont="1" applyFill="1" applyBorder="1" applyAlignment="1">
      <alignment/>
    </xf>
    <xf numFmtId="40" fontId="22" fillId="2" borderId="0" xfId="0" applyNumberFormat="1" applyFont="1" applyFill="1" applyBorder="1" applyAlignment="1">
      <alignment/>
    </xf>
    <xf numFmtId="40" fontId="22" fillId="4" borderId="0" xfId="0" applyNumberFormat="1" applyFont="1" applyFill="1" applyBorder="1" applyAlignment="1">
      <alignment/>
    </xf>
    <xf numFmtId="40" fontId="22" fillId="2" borderId="13" xfId="0" applyNumberFormat="1" applyFont="1" applyFill="1" applyBorder="1" applyAlignment="1">
      <alignment/>
    </xf>
    <xf numFmtId="40" fontId="22" fillId="4" borderId="13" xfId="0" applyNumberFormat="1" applyFont="1" applyFill="1" applyBorder="1" applyAlignment="1">
      <alignment/>
    </xf>
    <xf numFmtId="40" fontId="22" fillId="2" borderId="14" xfId="0" applyNumberFormat="1" applyFont="1" applyFill="1" applyBorder="1" applyAlignment="1">
      <alignment/>
    </xf>
    <xf numFmtId="40" fontId="22" fillId="4" borderId="14" xfId="0" applyNumberFormat="1" applyFont="1" applyFill="1" applyBorder="1" applyAlignment="1">
      <alignment/>
    </xf>
    <xf numFmtId="40" fontId="20" fillId="2" borderId="15" xfId="0" applyNumberFormat="1" applyFont="1" applyFill="1" applyBorder="1" applyAlignment="1">
      <alignment/>
    </xf>
    <xf numFmtId="40" fontId="20" fillId="2" borderId="0" xfId="0" applyNumberFormat="1" applyFont="1" applyFill="1" applyAlignment="1">
      <alignment/>
    </xf>
    <xf numFmtId="40" fontId="20" fillId="0" borderId="0" xfId="0" applyNumberFormat="1" applyFont="1" applyAlignment="1">
      <alignment/>
    </xf>
    <xf numFmtId="40" fontId="20" fillId="4" borderId="15" xfId="0" applyNumberFormat="1" applyFont="1" applyFill="1" applyBorder="1" applyAlignment="1">
      <alignment/>
    </xf>
    <xf numFmtId="40" fontId="20" fillId="4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40" fontId="22" fillId="2" borderId="16" xfId="0" applyNumberFormat="1" applyFont="1" applyFill="1" applyBorder="1" applyAlignment="1">
      <alignment/>
    </xf>
    <xf numFmtId="40" fontId="22" fillId="0" borderId="16" xfId="0" applyNumberFormat="1" applyFont="1" applyBorder="1" applyAlignment="1">
      <alignment/>
    </xf>
    <xf numFmtId="40" fontId="22" fillId="4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2" fillId="11" borderId="12" xfId="0" applyFont="1" applyFill="1" applyBorder="1" applyAlignment="1">
      <alignment horizontal="center" wrapText="1"/>
    </xf>
    <xf numFmtId="0" fontId="22" fillId="11" borderId="0" xfId="0" applyFont="1" applyFill="1" applyAlignment="1">
      <alignment/>
    </xf>
    <xf numFmtId="166" fontId="22" fillId="11" borderId="0" xfId="0" applyNumberFormat="1" applyFont="1" applyFill="1" applyAlignment="1">
      <alignment/>
    </xf>
    <xf numFmtId="6" fontId="22" fillId="11" borderId="0" xfId="0" applyNumberFormat="1" applyFont="1" applyFill="1" applyAlignment="1">
      <alignment/>
    </xf>
    <xf numFmtId="166" fontId="22" fillId="11" borderId="12" xfId="0" applyNumberFormat="1" applyFont="1" applyFill="1" applyBorder="1" applyAlignment="1">
      <alignment/>
    </xf>
    <xf numFmtId="6" fontId="22" fillId="11" borderId="12" xfId="0" applyNumberFormat="1" applyFont="1" applyFill="1" applyBorder="1" applyAlignment="1">
      <alignment/>
    </xf>
    <xf numFmtId="166" fontId="22" fillId="11" borderId="16" xfId="0" applyNumberFormat="1" applyFont="1" applyFill="1" applyBorder="1" applyAlignment="1">
      <alignment/>
    </xf>
    <xf numFmtId="6" fontId="22" fillId="11" borderId="17" xfId="0" applyNumberFormat="1" applyFont="1" applyFill="1" applyBorder="1" applyAlignment="1">
      <alignment/>
    </xf>
    <xf numFmtId="166" fontId="22" fillId="11" borderId="0" xfId="0" applyNumberFormat="1" applyFont="1" applyFill="1" applyBorder="1" applyAlignment="1">
      <alignment/>
    </xf>
    <xf numFmtId="6" fontId="22" fillId="11" borderId="0" xfId="0" applyNumberFormat="1" applyFont="1" applyFill="1" applyBorder="1" applyAlignment="1">
      <alignment/>
    </xf>
    <xf numFmtId="166" fontId="22" fillId="11" borderId="15" xfId="0" applyNumberFormat="1" applyFont="1" applyFill="1" applyBorder="1" applyAlignment="1">
      <alignment/>
    </xf>
    <xf numFmtId="6" fontId="22" fillId="11" borderId="15" xfId="0" applyNumberFormat="1" applyFont="1" applyFill="1" applyBorder="1" applyAlignment="1">
      <alignment/>
    </xf>
    <xf numFmtId="0" fontId="20" fillId="11" borderId="12" xfId="0" applyFont="1" applyFill="1" applyBorder="1" applyAlignment="1">
      <alignment/>
    </xf>
    <xf numFmtId="49" fontId="20" fillId="17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C1">
      <selection activeCell="Q9" sqref="Q9"/>
    </sheetView>
  </sheetViews>
  <sheetFormatPr defaultColWidth="8.8515625" defaultRowHeight="15"/>
  <cols>
    <col min="1" max="3" width="1.1484375" style="42" customWidth="1"/>
    <col min="4" max="4" width="34.00390625" style="42" customWidth="1"/>
    <col min="5" max="5" width="11.421875" style="43" customWidth="1"/>
    <col min="6" max="6" width="2.28125" style="43" customWidth="1"/>
    <col min="7" max="7" width="14.00390625" style="43" customWidth="1"/>
    <col min="8" max="8" width="2.28125" style="43" customWidth="1"/>
    <col min="9" max="9" width="24.00390625" style="43" customWidth="1"/>
    <col min="10" max="10" width="2.28125" style="43" customWidth="1"/>
    <col min="11" max="11" width="13.421875" style="43" customWidth="1"/>
    <col min="12" max="12" width="2.28125" style="43" customWidth="1"/>
    <col min="13" max="13" width="21.7109375" style="43" customWidth="1"/>
    <col min="14" max="14" width="2.28125" style="9" customWidth="1"/>
    <col min="15" max="16384" width="8.8515625" style="6" customWidth="1"/>
  </cols>
  <sheetData>
    <row r="1" spans="1:16" ht="13.5" thickBot="1">
      <c r="A1" s="3"/>
      <c r="B1" s="3"/>
      <c r="C1" s="3"/>
      <c r="D1" s="3"/>
      <c r="E1" s="4" t="s">
        <v>7</v>
      </c>
      <c r="F1" s="5"/>
      <c r="G1" s="4"/>
      <c r="H1" s="5"/>
      <c r="I1" s="4"/>
      <c r="J1" s="6"/>
      <c r="K1" s="7" t="s">
        <v>8</v>
      </c>
      <c r="L1" s="8"/>
      <c r="M1" s="7"/>
      <c r="O1" s="60" t="s">
        <v>6</v>
      </c>
      <c r="P1" s="60" t="s">
        <v>2</v>
      </c>
    </row>
    <row r="2" spans="1:16" s="13" customFormat="1" ht="27" thickBot="1" thickTop="1">
      <c r="A2" s="10"/>
      <c r="B2" s="10"/>
      <c r="C2" s="10"/>
      <c r="D2" s="10"/>
      <c r="E2" s="11" t="s">
        <v>9</v>
      </c>
      <c r="F2" s="12"/>
      <c r="G2" s="11" t="s">
        <v>10</v>
      </c>
      <c r="H2" s="12"/>
      <c r="I2" s="11" t="s">
        <v>11</v>
      </c>
      <c r="K2" s="14" t="s">
        <v>10</v>
      </c>
      <c r="L2" s="15"/>
      <c r="M2" s="14" t="s">
        <v>11</v>
      </c>
      <c r="N2" s="16"/>
      <c r="O2" s="48" t="s">
        <v>3</v>
      </c>
      <c r="P2" s="48" t="s">
        <v>4</v>
      </c>
    </row>
    <row r="3" spans="1:16" ht="13.5" thickTop="1">
      <c r="A3" s="3"/>
      <c r="B3" s="3" t="s">
        <v>12</v>
      </c>
      <c r="C3" s="3"/>
      <c r="D3" s="3"/>
      <c r="E3" s="17"/>
      <c r="F3" s="18"/>
      <c r="G3" s="17"/>
      <c r="H3" s="18"/>
      <c r="I3" s="17"/>
      <c r="J3" s="19"/>
      <c r="K3" s="20"/>
      <c r="L3" s="21"/>
      <c r="M3" s="20"/>
      <c r="O3" s="49" t="s">
        <v>5</v>
      </c>
      <c r="P3" s="49"/>
    </row>
    <row r="4" spans="1:16" ht="60" customHeight="1">
      <c r="A4" s="3"/>
      <c r="B4" s="3"/>
      <c r="C4" s="3" t="s">
        <v>13</v>
      </c>
      <c r="D4" s="3"/>
      <c r="E4" s="17"/>
      <c r="F4" s="18"/>
      <c r="G4" s="17"/>
      <c r="H4" s="18"/>
      <c r="I4" s="22" t="s">
        <v>0</v>
      </c>
      <c r="J4" s="19"/>
      <c r="K4" s="20"/>
      <c r="L4" s="21"/>
      <c r="M4" s="23" t="s">
        <v>1</v>
      </c>
      <c r="O4" s="49"/>
      <c r="P4" s="49"/>
    </row>
    <row r="5" spans="1:16" ht="12.75">
      <c r="A5" s="3"/>
      <c r="B5" s="3"/>
      <c r="C5" s="3"/>
      <c r="D5" s="3" t="s">
        <v>14</v>
      </c>
      <c r="E5" s="24">
        <v>3045.72</v>
      </c>
      <c r="F5" s="24"/>
      <c r="G5" s="24">
        <v>0</v>
      </c>
      <c r="H5" s="24"/>
      <c r="I5" s="24">
        <f>E5-G5</f>
        <v>3045.72</v>
      </c>
      <c r="J5" s="25"/>
      <c r="K5" s="26">
        <v>0</v>
      </c>
      <c r="L5" s="26"/>
      <c r="M5" s="26">
        <f>K5-E5</f>
        <v>-3045.72</v>
      </c>
      <c r="O5" s="50">
        <f>(E5/260)*365</f>
        <v>4275.722307692307</v>
      </c>
      <c r="P5" s="51">
        <f>O5-K5</f>
        <v>4275.722307692307</v>
      </c>
    </row>
    <row r="6" spans="1:16" ht="12.75">
      <c r="A6" s="3"/>
      <c r="B6" s="3"/>
      <c r="C6" s="3"/>
      <c r="D6" s="3" t="s">
        <v>15</v>
      </c>
      <c r="E6" s="24">
        <v>376943.17</v>
      </c>
      <c r="F6" s="24"/>
      <c r="G6" s="24">
        <v>356944.43</v>
      </c>
      <c r="H6" s="24"/>
      <c r="I6" s="24">
        <f>E6-G6</f>
        <v>19998.73999999999</v>
      </c>
      <c r="J6" s="25"/>
      <c r="K6" s="26">
        <v>500000</v>
      </c>
      <c r="L6" s="26"/>
      <c r="M6" s="26">
        <f>K6-E6</f>
        <v>123056.83000000002</v>
      </c>
      <c r="O6" s="50">
        <f>(E6/260)*365</f>
        <v>529170.2194230768</v>
      </c>
      <c r="P6" s="51">
        <f>O6-K6</f>
        <v>29170.219423076836</v>
      </c>
    </row>
    <row r="7" spans="1:16" ht="13.5" thickBot="1">
      <c r="A7" s="3"/>
      <c r="B7" s="3"/>
      <c r="C7" s="3"/>
      <c r="D7" s="3" t="s">
        <v>16</v>
      </c>
      <c r="E7" s="27">
        <v>1993.37</v>
      </c>
      <c r="F7" s="24"/>
      <c r="G7" s="27">
        <v>0</v>
      </c>
      <c r="H7" s="24"/>
      <c r="I7" s="27">
        <f>E7-G7</f>
        <v>1993.37</v>
      </c>
      <c r="J7" s="25"/>
      <c r="K7" s="28">
        <v>0</v>
      </c>
      <c r="L7" s="26"/>
      <c r="M7" s="28">
        <f>K7-E7</f>
        <v>-1993.37</v>
      </c>
      <c r="O7" s="52">
        <f>(E7/260)*365</f>
        <v>2798.3848076923073</v>
      </c>
      <c r="P7" s="53">
        <f>O7-K7</f>
        <v>2798.3848076923073</v>
      </c>
    </row>
    <row r="8" spans="1:16" ht="12.75">
      <c r="A8" s="3"/>
      <c r="B8" s="3"/>
      <c r="C8" s="3" t="s">
        <v>17</v>
      </c>
      <c r="D8" s="3"/>
      <c r="E8" s="24">
        <f>ROUND(SUM(E4:E7),5)</f>
        <v>381982.26</v>
      </c>
      <c r="F8" s="24"/>
      <c r="G8" s="24">
        <f>ROUND(SUM(G4:G7),5)</f>
        <v>356944.43</v>
      </c>
      <c r="H8" s="24"/>
      <c r="I8" s="24">
        <f>ROUND(SUM(I4:I7),5)</f>
        <v>25037.83</v>
      </c>
      <c r="J8" s="25"/>
      <c r="K8" s="26">
        <f>ROUND(SUM(K4:K7),5)</f>
        <v>500000</v>
      </c>
      <c r="L8" s="26"/>
      <c r="M8" s="26">
        <f>ROUND(SUM(M4:M7),5)</f>
        <v>118017.74</v>
      </c>
      <c r="O8" s="50">
        <f>(E8/260)*365</f>
        <v>536244.3265384616</v>
      </c>
      <c r="P8" s="51">
        <f>O8-K8</f>
        <v>36244.32653846161</v>
      </c>
    </row>
    <row r="9" spans="1:16" ht="54.75" customHeight="1">
      <c r="A9" s="3"/>
      <c r="B9" s="3"/>
      <c r="C9" s="3" t="s">
        <v>18</v>
      </c>
      <c r="D9" s="3"/>
      <c r="E9" s="24"/>
      <c r="F9" s="24"/>
      <c r="G9" s="24"/>
      <c r="H9" s="24"/>
      <c r="I9" s="1" t="s">
        <v>51</v>
      </c>
      <c r="J9" s="25"/>
      <c r="K9" s="26"/>
      <c r="L9" s="26"/>
      <c r="M9" s="2" t="s">
        <v>52</v>
      </c>
      <c r="O9" s="50"/>
      <c r="P9" s="51">
        <f aca="true" t="shared" si="0" ref="P9:P40">K9-O9</f>
        <v>0</v>
      </c>
    </row>
    <row r="10" spans="1:16" ht="12.75">
      <c r="A10" s="3"/>
      <c r="B10" s="3"/>
      <c r="C10" s="3"/>
      <c r="D10" s="3" t="s">
        <v>19</v>
      </c>
      <c r="E10" s="24">
        <v>288.2</v>
      </c>
      <c r="F10" s="24"/>
      <c r="G10" s="24">
        <v>820.94</v>
      </c>
      <c r="H10" s="24"/>
      <c r="I10" s="24">
        <f aca="true" t="shared" si="1" ref="I10:I33">G10-E10</f>
        <v>532.74</v>
      </c>
      <c r="J10" s="25"/>
      <c r="K10" s="26">
        <v>1150</v>
      </c>
      <c r="L10" s="26"/>
      <c r="M10" s="26">
        <f>K10-E10</f>
        <v>861.8</v>
      </c>
      <c r="O10" s="50">
        <f aca="true" t="shared" si="2" ref="O10:O35">(E10/260)*365</f>
        <v>404.5884615384615</v>
      </c>
      <c r="P10" s="51">
        <f t="shared" si="0"/>
        <v>745.4115384615385</v>
      </c>
    </row>
    <row r="11" spans="1:16" ht="12.75">
      <c r="A11" s="3"/>
      <c r="B11" s="3"/>
      <c r="C11" s="3"/>
      <c r="D11" s="3" t="s">
        <v>20</v>
      </c>
      <c r="E11" s="24">
        <v>1200</v>
      </c>
      <c r="F11" s="24"/>
      <c r="G11" s="24">
        <v>1285</v>
      </c>
      <c r="H11" s="24"/>
      <c r="I11" s="24">
        <f t="shared" si="1"/>
        <v>85</v>
      </c>
      <c r="J11" s="25"/>
      <c r="K11" s="26">
        <v>1800</v>
      </c>
      <c r="L11" s="26"/>
      <c r="M11" s="26">
        <f aca="true" t="shared" si="3" ref="M11:M33">K11-E11</f>
        <v>600</v>
      </c>
      <c r="O11" s="50">
        <f t="shared" si="2"/>
        <v>1684.6153846153845</v>
      </c>
      <c r="P11" s="51">
        <f t="shared" si="0"/>
        <v>115.38461538461547</v>
      </c>
    </row>
    <row r="12" spans="1:16" ht="12.75">
      <c r="A12" s="3"/>
      <c r="B12" s="3"/>
      <c r="C12" s="3"/>
      <c r="D12" s="3" t="s">
        <v>21</v>
      </c>
      <c r="E12" s="24">
        <v>41177.01</v>
      </c>
      <c r="F12" s="24"/>
      <c r="G12" s="24">
        <v>47794.85</v>
      </c>
      <c r="H12" s="24"/>
      <c r="I12" s="24">
        <f t="shared" si="1"/>
        <v>6617.8399999999965</v>
      </c>
      <c r="J12" s="25"/>
      <c r="K12" s="26">
        <v>66950</v>
      </c>
      <c r="L12" s="26"/>
      <c r="M12" s="26">
        <f t="shared" si="3"/>
        <v>25772.989999999998</v>
      </c>
      <c r="O12" s="50">
        <f t="shared" si="2"/>
        <v>57806.18711538462</v>
      </c>
      <c r="P12" s="51">
        <f t="shared" si="0"/>
        <v>9143.812884615378</v>
      </c>
    </row>
    <row r="13" spans="1:16" ht="12.75">
      <c r="A13" s="3"/>
      <c r="B13" s="3"/>
      <c r="C13" s="3"/>
      <c r="D13" s="3" t="s">
        <v>22</v>
      </c>
      <c r="E13" s="24">
        <v>76709.81</v>
      </c>
      <c r="F13" s="24"/>
      <c r="G13" s="24">
        <v>91306.4</v>
      </c>
      <c r="H13" s="24"/>
      <c r="I13" s="24">
        <f t="shared" si="1"/>
        <v>14596.589999999997</v>
      </c>
      <c r="J13" s="25"/>
      <c r="K13" s="26">
        <v>127900</v>
      </c>
      <c r="L13" s="26"/>
      <c r="M13" s="26">
        <f t="shared" si="3"/>
        <v>51190.19</v>
      </c>
      <c r="O13" s="50">
        <f t="shared" si="2"/>
        <v>107688.77173076922</v>
      </c>
      <c r="P13" s="51">
        <f t="shared" si="0"/>
        <v>20211.228269230778</v>
      </c>
    </row>
    <row r="14" spans="1:16" ht="12.75">
      <c r="A14" s="3"/>
      <c r="B14" s="3"/>
      <c r="C14" s="3"/>
      <c r="D14" s="61" t="s">
        <v>23</v>
      </c>
      <c r="E14" s="44">
        <v>23296.66</v>
      </c>
      <c r="F14" s="44"/>
      <c r="G14" s="44">
        <v>20916.94</v>
      </c>
      <c r="H14" s="44"/>
      <c r="I14" s="44">
        <f t="shared" si="1"/>
        <v>-2379.720000000001</v>
      </c>
      <c r="J14" s="45"/>
      <c r="K14" s="46">
        <v>29300</v>
      </c>
      <c r="L14" s="46"/>
      <c r="M14" s="46">
        <f t="shared" si="3"/>
        <v>6003.34</v>
      </c>
      <c r="N14" s="47"/>
      <c r="O14" s="54">
        <f t="shared" si="2"/>
        <v>32704.926538461536</v>
      </c>
      <c r="P14" s="55">
        <f t="shared" si="0"/>
        <v>-3404.9265384615355</v>
      </c>
    </row>
    <row r="15" spans="1:16" ht="12.75">
      <c r="A15" s="3"/>
      <c r="B15" s="3"/>
      <c r="C15" s="3"/>
      <c r="D15" s="61" t="s">
        <v>24</v>
      </c>
      <c r="E15" s="44">
        <v>11383.93</v>
      </c>
      <c r="F15" s="44"/>
      <c r="G15" s="44">
        <v>2141.67</v>
      </c>
      <c r="H15" s="44"/>
      <c r="I15" s="44">
        <f t="shared" si="1"/>
        <v>-9242.26</v>
      </c>
      <c r="J15" s="45"/>
      <c r="K15" s="46">
        <v>3000</v>
      </c>
      <c r="L15" s="46"/>
      <c r="M15" s="46">
        <f t="shared" si="3"/>
        <v>-8383.93</v>
      </c>
      <c r="N15" s="47"/>
      <c r="O15" s="54">
        <f t="shared" si="2"/>
        <v>15981.286346153847</v>
      </c>
      <c r="P15" s="55">
        <f t="shared" si="0"/>
        <v>-12981.286346153847</v>
      </c>
    </row>
    <row r="16" spans="1:16" ht="12.75">
      <c r="A16" s="3"/>
      <c r="B16" s="3"/>
      <c r="C16" s="3"/>
      <c r="D16" s="61" t="s">
        <v>25</v>
      </c>
      <c r="E16" s="44">
        <v>17564.13</v>
      </c>
      <c r="F16" s="44"/>
      <c r="G16" s="44">
        <v>14277.77</v>
      </c>
      <c r="H16" s="44"/>
      <c r="I16" s="44">
        <f t="shared" si="1"/>
        <v>-3286.3600000000006</v>
      </c>
      <c r="J16" s="45"/>
      <c r="K16" s="46">
        <v>20000</v>
      </c>
      <c r="L16" s="46"/>
      <c r="M16" s="46">
        <f t="shared" si="3"/>
        <v>2435.869999999999</v>
      </c>
      <c r="N16" s="47"/>
      <c r="O16" s="54">
        <f t="shared" si="2"/>
        <v>24657.336346153847</v>
      </c>
      <c r="P16" s="55">
        <f t="shared" si="0"/>
        <v>-4657.3363461538465</v>
      </c>
    </row>
    <row r="17" spans="1:16" s="9" customFormat="1" ht="12.75">
      <c r="A17" s="3"/>
      <c r="B17" s="3"/>
      <c r="C17" s="3"/>
      <c r="D17" s="61" t="s">
        <v>26</v>
      </c>
      <c r="E17" s="44">
        <v>25008.61</v>
      </c>
      <c r="F17" s="44"/>
      <c r="G17" s="44">
        <v>10851.1</v>
      </c>
      <c r="H17" s="44"/>
      <c r="I17" s="44">
        <f t="shared" si="1"/>
        <v>-14157.51</v>
      </c>
      <c r="J17" s="45"/>
      <c r="K17" s="46">
        <v>15200</v>
      </c>
      <c r="L17" s="46"/>
      <c r="M17" s="46">
        <f t="shared" si="3"/>
        <v>-9808.61</v>
      </c>
      <c r="N17" s="47"/>
      <c r="O17" s="54">
        <f t="shared" si="2"/>
        <v>35108.24096153847</v>
      </c>
      <c r="P17" s="55">
        <f t="shared" si="0"/>
        <v>-19908.240961538468</v>
      </c>
    </row>
    <row r="18" spans="1:16" s="9" customFormat="1" ht="12.75">
      <c r="A18" s="3"/>
      <c r="B18" s="3"/>
      <c r="C18" s="3"/>
      <c r="D18" s="61" t="s">
        <v>27</v>
      </c>
      <c r="E18" s="44">
        <v>5133.13</v>
      </c>
      <c r="F18" s="44"/>
      <c r="G18" s="44">
        <v>214.17</v>
      </c>
      <c r="H18" s="44"/>
      <c r="I18" s="44">
        <f t="shared" si="1"/>
        <v>-4918.96</v>
      </c>
      <c r="J18" s="45"/>
      <c r="K18" s="46">
        <v>300</v>
      </c>
      <c r="L18" s="46"/>
      <c r="M18" s="46">
        <f t="shared" si="3"/>
        <v>-4833.13</v>
      </c>
      <c r="N18" s="47"/>
      <c r="O18" s="54">
        <f t="shared" si="2"/>
        <v>7206.1248076923075</v>
      </c>
      <c r="P18" s="55">
        <f t="shared" si="0"/>
        <v>-6906.1248076923075</v>
      </c>
    </row>
    <row r="19" spans="1:16" s="9" customFormat="1" ht="12.75">
      <c r="A19" s="3"/>
      <c r="B19" s="3"/>
      <c r="C19" s="3"/>
      <c r="D19" s="61" t="s">
        <v>28</v>
      </c>
      <c r="E19" s="44">
        <v>40657.77</v>
      </c>
      <c r="F19" s="44"/>
      <c r="G19" s="44">
        <v>28555.57</v>
      </c>
      <c r="H19" s="44"/>
      <c r="I19" s="44">
        <f t="shared" si="1"/>
        <v>-12102.199999999997</v>
      </c>
      <c r="J19" s="45"/>
      <c r="K19" s="46">
        <v>40000</v>
      </c>
      <c r="L19" s="46"/>
      <c r="M19" s="46">
        <f t="shared" si="3"/>
        <v>-657.7699999999968</v>
      </c>
      <c r="N19" s="47"/>
      <c r="O19" s="54">
        <f t="shared" si="2"/>
        <v>57077.254038461535</v>
      </c>
      <c r="P19" s="55">
        <f t="shared" si="0"/>
        <v>-17077.254038461535</v>
      </c>
    </row>
    <row r="20" spans="1:16" s="9" customFormat="1" ht="12.75">
      <c r="A20" s="3"/>
      <c r="B20" s="3"/>
      <c r="C20" s="3"/>
      <c r="D20" s="3" t="s">
        <v>29</v>
      </c>
      <c r="E20" s="24">
        <v>2262.69</v>
      </c>
      <c r="F20" s="24"/>
      <c r="G20" s="24">
        <v>2819.85</v>
      </c>
      <c r="H20" s="24"/>
      <c r="I20" s="24">
        <f t="shared" si="1"/>
        <v>557.1599999999999</v>
      </c>
      <c r="J20" s="25"/>
      <c r="K20" s="26">
        <v>3950</v>
      </c>
      <c r="L20" s="26"/>
      <c r="M20" s="26">
        <f t="shared" si="3"/>
        <v>1687.31</v>
      </c>
      <c r="O20" s="50">
        <f t="shared" si="2"/>
        <v>3176.468653846154</v>
      </c>
      <c r="P20" s="51">
        <f t="shared" si="0"/>
        <v>773.5313461538458</v>
      </c>
    </row>
    <row r="21" spans="1:16" s="9" customFormat="1" ht="12.75">
      <c r="A21" s="3"/>
      <c r="B21" s="3"/>
      <c r="C21" s="3"/>
      <c r="D21" s="61" t="s">
        <v>30</v>
      </c>
      <c r="E21" s="44">
        <v>9689.38</v>
      </c>
      <c r="F21" s="44"/>
      <c r="G21" s="44">
        <v>6068.07</v>
      </c>
      <c r="H21" s="44"/>
      <c r="I21" s="44">
        <f t="shared" si="1"/>
        <v>-3621.3099999999995</v>
      </c>
      <c r="J21" s="45"/>
      <c r="K21" s="46">
        <v>8500</v>
      </c>
      <c r="L21" s="46"/>
      <c r="M21" s="46">
        <f t="shared" si="3"/>
        <v>-1189.3799999999992</v>
      </c>
      <c r="N21" s="47"/>
      <c r="O21" s="54">
        <f t="shared" si="2"/>
        <v>13602.398846153847</v>
      </c>
      <c r="P21" s="55">
        <f t="shared" si="0"/>
        <v>-5102.3988461538465</v>
      </c>
    </row>
    <row r="22" spans="1:16" s="9" customFormat="1" ht="12.75">
      <c r="A22" s="3"/>
      <c r="B22" s="3"/>
      <c r="C22" s="3"/>
      <c r="D22" s="61" t="s">
        <v>31</v>
      </c>
      <c r="E22" s="44">
        <v>3752.71</v>
      </c>
      <c r="F22" s="44"/>
      <c r="G22" s="44">
        <v>3569.43</v>
      </c>
      <c r="H22" s="44"/>
      <c r="I22" s="44">
        <f t="shared" si="1"/>
        <v>-183.2800000000002</v>
      </c>
      <c r="J22" s="45"/>
      <c r="K22" s="46">
        <v>5000</v>
      </c>
      <c r="L22" s="46"/>
      <c r="M22" s="46">
        <f t="shared" si="3"/>
        <v>1247.29</v>
      </c>
      <c r="N22" s="47"/>
      <c r="O22" s="54">
        <f t="shared" si="2"/>
        <v>5268.2275</v>
      </c>
      <c r="P22" s="55">
        <f t="shared" si="0"/>
        <v>-268.22749999999996</v>
      </c>
    </row>
    <row r="23" spans="1:16" s="9" customFormat="1" ht="12.75">
      <c r="A23" s="3"/>
      <c r="B23" s="3"/>
      <c r="C23" s="3"/>
      <c r="D23" s="3" t="s">
        <v>32</v>
      </c>
      <c r="E23" s="24">
        <v>1263</v>
      </c>
      <c r="F23" s="24"/>
      <c r="G23" s="24">
        <v>1856.1</v>
      </c>
      <c r="H23" s="24"/>
      <c r="I23" s="24">
        <f t="shared" si="1"/>
        <v>593.0999999999999</v>
      </c>
      <c r="J23" s="25"/>
      <c r="K23" s="26">
        <v>2600</v>
      </c>
      <c r="L23" s="26"/>
      <c r="M23" s="26">
        <f t="shared" si="3"/>
        <v>1337</v>
      </c>
      <c r="O23" s="50">
        <f t="shared" si="2"/>
        <v>1773.0576923076922</v>
      </c>
      <c r="P23" s="51">
        <f t="shared" si="0"/>
        <v>826.9423076923078</v>
      </c>
    </row>
    <row r="24" spans="1:16" s="9" customFormat="1" ht="12.75">
      <c r="A24" s="3"/>
      <c r="B24" s="3"/>
      <c r="C24" s="3"/>
      <c r="D24" s="61" t="s">
        <v>33</v>
      </c>
      <c r="E24" s="44">
        <v>4992.66</v>
      </c>
      <c r="F24" s="44"/>
      <c r="G24" s="44">
        <v>4997.23</v>
      </c>
      <c r="H24" s="44"/>
      <c r="I24" s="44">
        <f t="shared" si="1"/>
        <v>4.569999999999709</v>
      </c>
      <c r="J24" s="45"/>
      <c r="K24" s="46">
        <v>7000</v>
      </c>
      <c r="L24" s="46"/>
      <c r="M24" s="46">
        <f t="shared" si="3"/>
        <v>2007.3400000000001</v>
      </c>
      <c r="N24" s="47"/>
      <c r="O24" s="54">
        <f t="shared" si="2"/>
        <v>7008.926538461537</v>
      </c>
      <c r="P24" s="55">
        <f t="shared" si="0"/>
        <v>-8.926538461537348</v>
      </c>
    </row>
    <row r="25" spans="1:16" s="9" customFormat="1" ht="12.75">
      <c r="A25" s="3"/>
      <c r="B25" s="3"/>
      <c r="C25" s="3"/>
      <c r="D25" s="61" t="s">
        <v>34</v>
      </c>
      <c r="E25" s="44">
        <v>5681.06</v>
      </c>
      <c r="F25" s="44"/>
      <c r="G25" s="44">
        <v>71.4</v>
      </c>
      <c r="H25" s="44"/>
      <c r="I25" s="44">
        <f t="shared" si="1"/>
        <v>-5609.660000000001</v>
      </c>
      <c r="J25" s="45"/>
      <c r="K25" s="46">
        <v>100</v>
      </c>
      <c r="L25" s="46"/>
      <c r="M25" s="46">
        <f t="shared" si="3"/>
        <v>-5581.06</v>
      </c>
      <c r="N25" s="47"/>
      <c r="O25" s="54">
        <f t="shared" si="2"/>
        <v>7975.334230769231</v>
      </c>
      <c r="P25" s="55">
        <f t="shared" si="0"/>
        <v>-7875.334230769231</v>
      </c>
    </row>
    <row r="26" spans="1:16" s="9" customFormat="1" ht="12.75">
      <c r="A26" s="3"/>
      <c r="B26" s="3"/>
      <c r="C26" s="3"/>
      <c r="D26" s="3" t="s">
        <v>35</v>
      </c>
      <c r="E26" s="24">
        <v>54340.5</v>
      </c>
      <c r="F26" s="24"/>
      <c r="G26" s="24">
        <v>62322.5</v>
      </c>
      <c r="H26" s="24"/>
      <c r="I26" s="24">
        <f t="shared" si="1"/>
        <v>7982</v>
      </c>
      <c r="J26" s="25"/>
      <c r="K26" s="26">
        <v>87300</v>
      </c>
      <c r="L26" s="26"/>
      <c r="M26" s="26">
        <f t="shared" si="3"/>
        <v>32959.5</v>
      </c>
      <c r="O26" s="50">
        <f t="shared" si="2"/>
        <v>76285.70192307692</v>
      </c>
      <c r="P26" s="51">
        <f t="shared" si="0"/>
        <v>11014.298076923078</v>
      </c>
    </row>
    <row r="27" spans="1:16" s="9" customFormat="1" ht="12.75">
      <c r="A27" s="3"/>
      <c r="B27" s="3"/>
      <c r="C27" s="3"/>
      <c r="D27" s="3" t="s">
        <v>36</v>
      </c>
      <c r="E27" s="24">
        <v>26526.16</v>
      </c>
      <c r="F27" s="24"/>
      <c r="G27" s="24">
        <v>38621.33</v>
      </c>
      <c r="H27" s="24"/>
      <c r="I27" s="24">
        <f t="shared" si="1"/>
        <v>12095.170000000002</v>
      </c>
      <c r="J27" s="25"/>
      <c r="K27" s="26">
        <v>54100</v>
      </c>
      <c r="L27" s="26"/>
      <c r="M27" s="26">
        <f t="shared" si="3"/>
        <v>27573.84</v>
      </c>
      <c r="O27" s="50">
        <f t="shared" si="2"/>
        <v>37238.64769230769</v>
      </c>
      <c r="P27" s="51">
        <f t="shared" si="0"/>
        <v>16861.35230769231</v>
      </c>
    </row>
    <row r="28" spans="1:16" s="9" customFormat="1" ht="12.75">
      <c r="A28" s="3"/>
      <c r="B28" s="3"/>
      <c r="C28" s="3"/>
      <c r="D28" s="61" t="s">
        <v>37</v>
      </c>
      <c r="E28" s="44">
        <v>8335.03</v>
      </c>
      <c r="F28" s="44"/>
      <c r="G28" s="44">
        <v>0</v>
      </c>
      <c r="H28" s="44"/>
      <c r="I28" s="44">
        <f t="shared" si="1"/>
        <v>-8335.03</v>
      </c>
      <c r="J28" s="45"/>
      <c r="K28" s="46">
        <v>0</v>
      </c>
      <c r="L28" s="46"/>
      <c r="M28" s="46">
        <f t="shared" si="3"/>
        <v>-8335.03</v>
      </c>
      <c r="N28" s="47"/>
      <c r="O28" s="54">
        <f t="shared" si="2"/>
        <v>11701.09980769231</v>
      </c>
      <c r="P28" s="55">
        <f t="shared" si="0"/>
        <v>-11701.09980769231</v>
      </c>
    </row>
    <row r="29" spans="1:16" s="9" customFormat="1" ht="12.75">
      <c r="A29" s="3"/>
      <c r="B29" s="3"/>
      <c r="C29" s="3"/>
      <c r="D29" s="3" t="s">
        <v>38</v>
      </c>
      <c r="E29" s="24">
        <v>12397.54</v>
      </c>
      <c r="F29" s="24"/>
      <c r="G29" s="24">
        <v>17668.74</v>
      </c>
      <c r="H29" s="24"/>
      <c r="I29" s="24">
        <f t="shared" si="1"/>
        <v>5271.200000000001</v>
      </c>
      <c r="J29" s="25"/>
      <c r="K29" s="26">
        <v>24750</v>
      </c>
      <c r="L29" s="26"/>
      <c r="M29" s="26">
        <f t="shared" si="3"/>
        <v>12352.46</v>
      </c>
      <c r="O29" s="50">
        <f t="shared" si="2"/>
        <v>17404.238846153847</v>
      </c>
      <c r="P29" s="51">
        <f t="shared" si="0"/>
        <v>7345.761153846153</v>
      </c>
    </row>
    <row r="30" spans="1:16" s="9" customFormat="1" ht="12.75">
      <c r="A30" s="3"/>
      <c r="B30" s="3"/>
      <c r="C30" s="3"/>
      <c r="D30" s="61" t="s">
        <v>39</v>
      </c>
      <c r="E30" s="44">
        <v>7287.19</v>
      </c>
      <c r="F30" s="44"/>
      <c r="G30" s="44">
        <v>0</v>
      </c>
      <c r="H30" s="44"/>
      <c r="I30" s="44">
        <f t="shared" si="1"/>
        <v>-7287.19</v>
      </c>
      <c r="J30" s="45"/>
      <c r="K30" s="46">
        <v>0</v>
      </c>
      <c r="L30" s="46"/>
      <c r="M30" s="46">
        <f t="shared" si="3"/>
        <v>-7287.19</v>
      </c>
      <c r="N30" s="47"/>
      <c r="O30" s="54">
        <f t="shared" si="2"/>
        <v>10230.093653846152</v>
      </c>
      <c r="P30" s="55">
        <f t="shared" si="0"/>
        <v>-10230.093653846152</v>
      </c>
    </row>
    <row r="31" spans="1:16" s="9" customFormat="1" ht="12.75">
      <c r="A31" s="3"/>
      <c r="B31" s="3"/>
      <c r="C31" s="3"/>
      <c r="D31" s="61" t="s">
        <v>40</v>
      </c>
      <c r="E31" s="44">
        <v>53.27</v>
      </c>
      <c r="F31" s="44"/>
      <c r="G31" s="44">
        <v>0</v>
      </c>
      <c r="H31" s="44"/>
      <c r="I31" s="44">
        <f t="shared" si="1"/>
        <v>-53.27</v>
      </c>
      <c r="J31" s="45"/>
      <c r="K31" s="46">
        <v>0</v>
      </c>
      <c r="L31" s="46"/>
      <c r="M31" s="46">
        <f t="shared" si="3"/>
        <v>-53.27</v>
      </c>
      <c r="N31" s="47"/>
      <c r="O31" s="54">
        <f t="shared" si="2"/>
        <v>74.78288461538462</v>
      </c>
      <c r="P31" s="55">
        <f t="shared" si="0"/>
        <v>-74.78288461538462</v>
      </c>
    </row>
    <row r="32" spans="1:16" s="9" customFormat="1" ht="12.75">
      <c r="A32" s="3"/>
      <c r="B32" s="3"/>
      <c r="C32" s="3"/>
      <c r="D32" s="61" t="s">
        <v>41</v>
      </c>
      <c r="E32" s="44">
        <v>140.17</v>
      </c>
      <c r="F32" s="44"/>
      <c r="G32" s="44">
        <v>0</v>
      </c>
      <c r="H32" s="44"/>
      <c r="I32" s="44">
        <f t="shared" si="1"/>
        <v>-140.17</v>
      </c>
      <c r="J32" s="45"/>
      <c r="K32" s="46">
        <v>0</v>
      </c>
      <c r="L32" s="46"/>
      <c r="M32" s="46">
        <f t="shared" si="3"/>
        <v>-140.17</v>
      </c>
      <c r="N32" s="47"/>
      <c r="O32" s="54">
        <f t="shared" si="2"/>
        <v>196.77711538461537</v>
      </c>
      <c r="P32" s="55">
        <f t="shared" si="0"/>
        <v>-196.77711538461537</v>
      </c>
    </row>
    <row r="33" spans="1:16" ht="13.5" thickBot="1">
      <c r="A33" s="3"/>
      <c r="B33" s="3"/>
      <c r="C33" s="3"/>
      <c r="D33" s="3" t="s">
        <v>42</v>
      </c>
      <c r="E33" s="29">
        <v>0</v>
      </c>
      <c r="F33" s="24"/>
      <c r="G33" s="29">
        <v>713.9</v>
      </c>
      <c r="H33" s="24"/>
      <c r="I33" s="24">
        <f t="shared" si="1"/>
        <v>713.9</v>
      </c>
      <c r="J33" s="25"/>
      <c r="K33" s="30">
        <v>1000</v>
      </c>
      <c r="L33" s="26"/>
      <c r="M33" s="26">
        <f t="shared" si="3"/>
        <v>1000</v>
      </c>
      <c r="O33" s="52">
        <f t="shared" si="2"/>
        <v>0</v>
      </c>
      <c r="P33" s="53">
        <f t="shared" si="0"/>
        <v>1000</v>
      </c>
    </row>
    <row r="34" spans="1:16" ht="13.5" thickBot="1">
      <c r="A34" s="3"/>
      <c r="B34" s="3"/>
      <c r="C34" s="3" t="s">
        <v>43</v>
      </c>
      <c r="D34" s="3"/>
      <c r="E34" s="31">
        <f>ROUND(SUM(E9:E33),5)</f>
        <v>379140.61</v>
      </c>
      <c r="F34" s="24"/>
      <c r="G34" s="31">
        <f>ROUND(SUM(G9:G33),5)</f>
        <v>356872.96</v>
      </c>
      <c r="H34" s="24"/>
      <c r="I34" s="31">
        <f>ROUND(SUM(I9:I33),5)</f>
        <v>-22267.65</v>
      </c>
      <c r="J34" s="25"/>
      <c r="K34" s="32">
        <f>ROUND(SUM(K9:K33),5)</f>
        <v>499900</v>
      </c>
      <c r="L34" s="26"/>
      <c r="M34" s="32">
        <f>ROUND(SUM(M9:M33),5)</f>
        <v>120759.39</v>
      </c>
      <c r="O34" s="52">
        <f t="shared" si="2"/>
        <v>532255.0871153846</v>
      </c>
      <c r="P34" s="53">
        <f>O34-K34</f>
        <v>32355.08711538464</v>
      </c>
    </row>
    <row r="35" spans="1:16" ht="30" customHeight="1">
      <c r="A35" s="3"/>
      <c r="B35" s="3" t="s">
        <v>44</v>
      </c>
      <c r="C35" s="3"/>
      <c r="D35" s="3"/>
      <c r="E35" s="24">
        <f>ROUND(E3+E8-E34,5)</f>
        <v>2841.65</v>
      </c>
      <c r="F35" s="24"/>
      <c r="G35" s="24">
        <f>ROUND(G3+G8-G34,5)</f>
        <v>71.47</v>
      </c>
      <c r="H35" s="24"/>
      <c r="I35" s="24">
        <f>I8+I34</f>
        <v>2770.1800000000003</v>
      </c>
      <c r="J35" s="25"/>
      <c r="K35" s="26">
        <f>ROUND(K3+K8-K34,5)</f>
        <v>100</v>
      </c>
      <c r="L35" s="26"/>
      <c r="M35" s="26">
        <f>ROUND(M3+M8-M34,5)</f>
        <v>-2741.65</v>
      </c>
      <c r="O35" s="50">
        <f t="shared" si="2"/>
        <v>3989.2394230769232</v>
      </c>
      <c r="P35" s="51">
        <f t="shared" si="0"/>
        <v>-3889.2394230769232</v>
      </c>
    </row>
    <row r="36" spans="1:16" ht="30" customHeight="1">
      <c r="A36" s="3"/>
      <c r="B36" s="3" t="s">
        <v>45</v>
      </c>
      <c r="C36" s="3"/>
      <c r="D36" s="3"/>
      <c r="E36" s="24"/>
      <c r="F36" s="24"/>
      <c r="G36" s="24"/>
      <c r="H36" s="24"/>
      <c r="I36" s="24"/>
      <c r="J36" s="25"/>
      <c r="K36" s="26"/>
      <c r="L36" s="26"/>
      <c r="M36" s="26"/>
      <c r="O36" s="50"/>
      <c r="P36" s="51">
        <f t="shared" si="0"/>
        <v>0</v>
      </c>
    </row>
    <row r="37" spans="1:16" ht="12.75">
      <c r="A37" s="3"/>
      <c r="B37" s="3"/>
      <c r="C37" s="3" t="s">
        <v>46</v>
      </c>
      <c r="D37" s="3"/>
      <c r="E37" s="24"/>
      <c r="F37" s="24"/>
      <c r="G37" s="24"/>
      <c r="H37" s="24"/>
      <c r="I37" s="24"/>
      <c r="J37" s="25"/>
      <c r="K37" s="26"/>
      <c r="L37" s="26"/>
      <c r="M37" s="26"/>
      <c r="O37" s="50"/>
      <c r="P37" s="51">
        <f t="shared" si="0"/>
        <v>0</v>
      </c>
    </row>
    <row r="38" spans="1:16" ht="13.5" thickBot="1">
      <c r="A38" s="3"/>
      <c r="B38" s="3"/>
      <c r="C38" s="3"/>
      <c r="D38" s="3" t="s">
        <v>47</v>
      </c>
      <c r="E38" s="29">
        <v>0</v>
      </c>
      <c r="F38" s="24"/>
      <c r="G38" s="29">
        <v>71.4</v>
      </c>
      <c r="H38" s="24"/>
      <c r="I38" s="24">
        <f>G38-E38</f>
        <v>71.4</v>
      </c>
      <c r="J38" s="25"/>
      <c r="K38" s="30">
        <v>100</v>
      </c>
      <c r="L38" s="26"/>
      <c r="M38" s="26">
        <f>K38-E38</f>
        <v>100</v>
      </c>
      <c r="O38" s="56">
        <f>(E38/260)*365</f>
        <v>0</v>
      </c>
      <c r="P38" s="57">
        <f t="shared" si="0"/>
        <v>100</v>
      </c>
    </row>
    <row r="39" spans="1:16" ht="13.5" thickBot="1">
      <c r="A39" s="3"/>
      <c r="B39" s="3"/>
      <c r="C39" s="3" t="s">
        <v>48</v>
      </c>
      <c r="D39" s="3"/>
      <c r="E39" s="33">
        <f>ROUND(SUM(E37:E38),5)</f>
        <v>0</v>
      </c>
      <c r="F39" s="24"/>
      <c r="G39" s="33">
        <f>ROUND(SUM(G37:G38),5)</f>
        <v>71.4</v>
      </c>
      <c r="H39" s="24"/>
      <c r="I39" s="33">
        <f>ROUND(SUM(I37:I38),5)</f>
        <v>71.4</v>
      </c>
      <c r="J39" s="25"/>
      <c r="K39" s="34">
        <f>ROUND(SUM(K37:K38),5)</f>
        <v>100</v>
      </c>
      <c r="L39" s="26"/>
      <c r="M39" s="34">
        <f>ROUND(SUM(M37:M38),5)</f>
        <v>100</v>
      </c>
      <c r="O39" s="56">
        <f>(E39/260)*365</f>
        <v>0</v>
      </c>
      <c r="P39" s="57">
        <f t="shared" si="0"/>
        <v>100</v>
      </c>
    </row>
    <row r="40" spans="1:16" ht="30" customHeight="1" thickBot="1">
      <c r="A40" s="3"/>
      <c r="B40" s="3" t="s">
        <v>49</v>
      </c>
      <c r="C40" s="3"/>
      <c r="D40" s="3"/>
      <c r="E40" s="33">
        <f>ROUND(E36-E39,5)</f>
        <v>0</v>
      </c>
      <c r="F40" s="24"/>
      <c r="G40" s="33">
        <f>ROUND(G36-G39,5)</f>
        <v>-71.4</v>
      </c>
      <c r="H40" s="24"/>
      <c r="I40" s="33">
        <f>ROUND(I36-I39,5)</f>
        <v>-71.4</v>
      </c>
      <c r="J40" s="25"/>
      <c r="K40" s="34">
        <f>ROUND(K36-K39,5)</f>
        <v>-100</v>
      </c>
      <c r="L40" s="26"/>
      <c r="M40" s="34">
        <f>ROUND(M36-M39,5)</f>
        <v>-100</v>
      </c>
      <c r="O40" s="52">
        <f>(E40/260)*365</f>
        <v>0</v>
      </c>
      <c r="P40" s="53">
        <f t="shared" si="0"/>
        <v>-100</v>
      </c>
    </row>
    <row r="41" spans="1:16" s="41" customFormat="1" ht="30" customHeight="1" thickBot="1">
      <c r="A41" s="3" t="s">
        <v>50</v>
      </c>
      <c r="B41" s="3"/>
      <c r="C41" s="3"/>
      <c r="D41" s="3"/>
      <c r="E41" s="35">
        <f>ROUND(E35+E40,5)</f>
        <v>2841.65</v>
      </c>
      <c r="F41" s="36"/>
      <c r="G41" s="35">
        <f>ROUND(G35+G40,5)</f>
        <v>0.07</v>
      </c>
      <c r="H41" s="36"/>
      <c r="I41" s="35">
        <f>ROUND(I35-I40,5)</f>
        <v>2841.58</v>
      </c>
      <c r="J41" s="37"/>
      <c r="K41" s="38">
        <f>ROUND(K35+K40,5)</f>
        <v>0</v>
      </c>
      <c r="L41" s="39"/>
      <c r="M41" s="38">
        <f>ROUND(M35+M40,5)</f>
        <v>-2841.65</v>
      </c>
      <c r="N41" s="40"/>
      <c r="O41" s="58">
        <f>(E41/260)*365</f>
        <v>3989.2394230769232</v>
      </c>
      <c r="P41" s="59">
        <f>O41-K41</f>
        <v>3989.2394230769232</v>
      </c>
    </row>
    <row r="42" ht="13.5" thickTop="1"/>
  </sheetData>
  <sheetProtection/>
  <printOptions/>
  <pageMargins left="0.27" right="0.43" top="0.99" bottom="0.75" header="0.25" footer="0.3"/>
  <pageSetup fitToHeight="4" horizontalDpi="600" verticalDpi="600" orientation="landscape"/>
  <headerFooter alignWithMargins="0">
    <oddHeader>&amp;L&amp;"Arial,Bold"&amp;8 9:30 PM
 06/17/11
 Accrual Basis&amp;C&amp;"Arial,Bold"&amp;12 CWA Local 7076
&amp;14 Profit &amp;&amp; Loss Budget vs. Actual (YTD and Annual)
&amp;10 October 1, 2010 through June 17,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treasurer1</dc:creator>
  <cp:keywords/>
  <dc:description/>
  <cp:lastModifiedBy>Scott Goold</cp:lastModifiedBy>
  <cp:lastPrinted>2011-06-18T20:02:13Z</cp:lastPrinted>
  <dcterms:created xsi:type="dcterms:W3CDTF">2011-06-18T17:39:46Z</dcterms:created>
  <dcterms:modified xsi:type="dcterms:W3CDTF">2011-06-24T15:28:23Z</dcterms:modified>
  <cp:category/>
  <cp:version/>
  <cp:contentType/>
  <cp:contentStatus/>
</cp:coreProperties>
</file>